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aribank-my.sharepoint.com/personal/alleynm_caribank_org/Documents/Ingrid Corbin/Guidance Note/"/>
    </mc:Choice>
  </mc:AlternateContent>
  <xr:revisionPtr revIDLastSave="1" documentId="8_{5275351B-C2AE-47BC-8223-6847DD56ECAD}" xr6:coauthVersionLast="47" xr6:coauthVersionMax="47" xr10:uidLastSave="{2A0BAADC-C379-4024-B26C-E28917D7DB4C}"/>
  <bookViews>
    <workbookView xWindow="120" yWindow="1695" windowWidth="23970" windowHeight="12555" activeTab="3" xr2:uid="{5F456D27-6086-6747-9CB6-1347177EEF6D}"/>
  </bookViews>
  <sheets>
    <sheet name="Model A" sheetId="2" r:id="rId1"/>
    <sheet name="Model B" sheetId="3" r:id="rId2"/>
    <sheet name="Model C" sheetId="4" r:id="rId3"/>
    <sheet name="Comparison" sheetId="5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" i="5" l="1"/>
  <c r="C3" i="5"/>
  <c r="B3" i="5"/>
  <c r="H9" i="4"/>
  <c r="C9" i="4" s="1"/>
  <c r="C7" i="4"/>
  <c r="C6" i="4"/>
  <c r="H5" i="4"/>
  <c r="C5" i="4" s="1"/>
  <c r="G5" i="4"/>
  <c r="F5" i="4"/>
  <c r="E5" i="4"/>
  <c r="D5" i="4"/>
  <c r="C4" i="4"/>
  <c r="C3" i="4"/>
  <c r="H9" i="3"/>
  <c r="C9" i="3"/>
  <c r="C7" i="3"/>
  <c r="C6" i="3"/>
  <c r="H5" i="3"/>
  <c r="C5" i="3" s="1"/>
  <c r="G5" i="3"/>
  <c r="F5" i="3"/>
  <c r="E5" i="3"/>
  <c r="D5" i="3"/>
  <c r="C4" i="3"/>
  <c r="C3" i="3"/>
  <c r="C8" i="3" s="1"/>
  <c r="B10" i="3" s="1"/>
  <c r="C4" i="5" s="1"/>
  <c r="H9" i="2"/>
  <c r="C9" i="2"/>
  <c r="C7" i="2"/>
  <c r="C6" i="2"/>
  <c r="H5" i="2"/>
  <c r="G5" i="2"/>
  <c r="F5" i="2"/>
  <c r="E5" i="2"/>
  <c r="D5" i="2"/>
  <c r="C5" i="2" s="1"/>
  <c r="C4" i="2"/>
  <c r="C3" i="2"/>
  <c r="C8" i="2" s="1"/>
  <c r="B10" i="2" s="1"/>
  <c r="B4" i="5" s="1"/>
  <c r="C8" i="4" l="1"/>
  <c r="B10" i="4" s="1"/>
  <c r="D4" i="5" s="1"/>
</calcChain>
</file>

<file path=xl/sharedStrings.xml><?xml version="1.0" encoding="utf-8"?>
<sst xmlns="http://schemas.openxmlformats.org/spreadsheetml/2006/main" count="58" uniqueCount="25">
  <si>
    <t xml:space="preserve"> </t>
  </si>
  <si>
    <t>Discounted</t>
  </si>
  <si>
    <t>Life Cycle Costs by Year (Nominal)</t>
  </si>
  <si>
    <t>Model A: Initial Purchase Price:</t>
  </si>
  <si>
    <t>NPV Costs</t>
  </si>
  <si>
    <t>Year 1</t>
  </si>
  <si>
    <t>Year 2</t>
  </si>
  <si>
    <t>Year 3</t>
  </si>
  <si>
    <t>Year 4</t>
  </si>
  <si>
    <t>Year 5</t>
  </si>
  <si>
    <t>Insurance</t>
  </si>
  <si>
    <t>Tyres</t>
  </si>
  <si>
    <t>Fuel</t>
  </si>
  <si>
    <t>Routine Maintenance (inc. Labour)</t>
  </si>
  <si>
    <t>Oil, Filters, Wiper blades, Fluids etc.</t>
  </si>
  <si>
    <t>(Resale Value)</t>
  </si>
  <si>
    <t>Total Cost of Ownership:</t>
  </si>
  <si>
    <t>Life Cycle Costs by Year  (Nominal)</t>
  </si>
  <si>
    <t>Model B Initial Purchase Price:</t>
  </si>
  <si>
    <t>Model C: Initial Purchase Price:</t>
  </si>
  <si>
    <t>Model A</t>
  </si>
  <si>
    <t>Model B</t>
  </si>
  <si>
    <t>Model C</t>
  </si>
  <si>
    <t>Initial Offered Price</t>
  </si>
  <si>
    <t>Total Cost of Ownership (inc. NPV of operating costs over 5 years)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</si>
</sst>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44" formatCode="_(&quot;$&quot;* #,##0.00_);_(&quot;$&quot;* \(#,##0.00\);_(&quot;$&quot;* &quot;-&quot;??_);_(@_)"/>
  </numFmts>
  <fonts count="9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6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i/>
      <sz val="16"/>
      <color rgb="FF00206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0" applyFont="1"/>
    <xf numFmtId="44" fontId="2" fillId="0" borderId="0" xfId="1" applyFont="1"/>
    <xf numFmtId="44" fontId="4" fillId="0" borderId="0" xfId="1" applyFont="1"/>
    <xf numFmtId="44" fontId="0" fillId="0" borderId="0" xfId="1" applyFont="1"/>
    <xf numFmtId="0" fontId="4" fillId="0" borderId="0" xfId="0" applyFont="1"/>
    <xf numFmtId="0" fontId="5" fillId="0" borderId="0" xfId="0" applyFont="1"/>
    <xf numFmtId="0" fontId="3" fillId="0" borderId="4" xfId="0" applyFont="1" applyBorder="1" applyAlignment="1">
      <alignment horizontal="right"/>
    </xf>
    <xf numFmtId="44" fontId="2" fillId="0" borderId="4" xfId="1" applyFont="1" applyBorder="1"/>
    <xf numFmtId="44" fontId="6" fillId="0" borderId="4" xfId="1" applyFont="1" applyBorder="1"/>
    <xf numFmtId="44" fontId="3" fillId="0" borderId="4" xfId="1" applyFont="1" applyBorder="1" applyAlignment="1">
      <alignment horizontal="center"/>
    </xf>
    <xf numFmtId="44" fontId="2" fillId="0" borderId="4" xfId="1" applyFont="1" applyBorder="1" applyAlignment="1">
      <alignment horizontal="left"/>
    </xf>
    <xf numFmtId="44" fontId="2" fillId="0" borderId="4" xfId="1" applyFont="1" applyBorder="1" applyAlignment="1">
      <alignment horizontal="right"/>
    </xf>
    <xf numFmtId="8" fontId="4" fillId="0" borderId="4" xfId="1" applyNumberFormat="1" applyFont="1" applyBorder="1" applyAlignment="1">
      <alignment horizontal="right"/>
    </xf>
    <xf numFmtId="0" fontId="2" fillId="0" borderId="4" xfId="0" applyFont="1" applyBorder="1"/>
    <xf numFmtId="44" fontId="2" fillId="0" borderId="4" xfId="1" quotePrefix="1" applyFont="1" applyBorder="1" applyAlignment="1">
      <alignment horizontal="right"/>
    </xf>
    <xf numFmtId="0" fontId="4" fillId="0" borderId="4" xfId="0" applyFont="1" applyBorder="1"/>
    <xf numFmtId="0" fontId="4" fillId="0" borderId="15" xfId="0" applyFont="1" applyBorder="1"/>
    <xf numFmtId="44" fontId="3" fillId="0" borderId="16" xfId="1" applyFont="1" applyBorder="1" applyAlignment="1">
      <alignment horizontal="center"/>
    </xf>
    <xf numFmtId="0" fontId="3" fillId="0" borderId="0" xfId="0" applyFont="1"/>
    <xf numFmtId="44" fontId="3" fillId="0" borderId="4" xfId="1" applyFont="1" applyBorder="1"/>
    <xf numFmtId="44" fontId="3" fillId="0" borderId="4" xfId="1" applyFont="1" applyBorder="1" applyAlignment="1">
      <alignment horizontal="left"/>
    </xf>
    <xf numFmtId="44" fontId="3" fillId="0" borderId="4" xfId="1" applyFont="1" applyBorder="1" applyAlignment="1">
      <alignment horizontal="right"/>
    </xf>
    <xf numFmtId="44" fontId="3" fillId="0" borderId="4" xfId="1" quotePrefix="1" applyFont="1" applyBorder="1" applyAlignment="1">
      <alignment horizontal="right"/>
    </xf>
    <xf numFmtId="44" fontId="3" fillId="0" borderId="4" xfId="0" applyNumberFormat="1" applyFont="1" applyBorder="1"/>
    <xf numFmtId="0" fontId="7" fillId="0" borderId="0" xfId="0" applyFont="1"/>
    <xf numFmtId="0" fontId="2" fillId="0" borderId="4" xfId="0" applyFont="1" applyBorder="1" applyAlignment="1">
      <alignment horizontal="right"/>
    </xf>
    <xf numFmtId="44" fontId="2" fillId="0" borderId="4" xfId="0" applyNumberFormat="1" applyFont="1" applyBorder="1" applyAlignment="1">
      <alignment horizontal="right"/>
    </xf>
    <xf numFmtId="0" fontId="4" fillId="0" borderId="4" xfId="0" applyFont="1" applyBorder="1" applyAlignment="1">
      <alignment horizontal="center"/>
    </xf>
    <xf numFmtId="44" fontId="4" fillId="0" borderId="4" xfId="1" applyFont="1" applyBorder="1"/>
    <xf numFmtId="8" fontId="4" fillId="0" borderId="4" xfId="0" applyNumberFormat="1" applyFont="1" applyBorder="1" applyAlignment="1">
      <alignment horizontal="right"/>
    </xf>
    <xf numFmtId="8" fontId="4" fillId="0" borderId="4" xfId="1" quotePrefix="1" applyNumberFormat="1" applyFont="1" applyBorder="1" applyAlignment="1">
      <alignment horizontal="right"/>
    </xf>
    <xf numFmtId="44" fontId="4" fillId="0" borderId="4" xfId="1" applyFont="1" applyBorder="1" applyAlignment="1">
      <alignment horizontal="right"/>
    </xf>
    <xf numFmtId="8" fontId="2" fillId="0" borderId="0" xfId="0" applyNumberFormat="1" applyFont="1"/>
    <xf numFmtId="44" fontId="2" fillId="0" borderId="0" xfId="0" applyNumberFormat="1" applyFont="1"/>
    <xf numFmtId="0" fontId="8" fillId="0" borderId="5" xfId="0" applyFont="1" applyBorder="1"/>
    <xf numFmtId="0" fontId="8" fillId="0" borderId="6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8" xfId="0" applyFont="1" applyBorder="1"/>
    <xf numFmtId="44" fontId="8" fillId="0" borderId="4" xfId="1" applyFont="1" applyBorder="1" applyAlignment="1">
      <alignment horizontal="right"/>
    </xf>
    <xf numFmtId="44" fontId="8" fillId="0" borderId="9" xfId="0" applyNumberFormat="1" applyFont="1" applyBorder="1" applyAlignment="1">
      <alignment horizontal="right"/>
    </xf>
    <xf numFmtId="0" fontId="8" fillId="0" borderId="10" xfId="0" applyFont="1" applyBorder="1" applyAlignment="1">
      <alignment vertical="top" wrapText="1"/>
    </xf>
    <xf numFmtId="44" fontId="8" fillId="0" borderId="11" xfId="0" applyNumberFormat="1" applyFont="1" applyBorder="1" applyAlignment="1">
      <alignment horizontal="right" vertical="top"/>
    </xf>
    <xf numFmtId="44" fontId="8" fillId="0" borderId="12" xfId="0" applyNumberFormat="1" applyFont="1" applyBorder="1" applyAlignment="1">
      <alignment horizontal="right" vertical="top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B12D95-4172-214F-8968-15BF574F1AED}">
  <dimension ref="A1:V77"/>
  <sheetViews>
    <sheetView workbookViewId="0">
      <selection activeCell="C3" sqref="C3"/>
    </sheetView>
  </sheetViews>
  <sheetFormatPr defaultColWidth="10.875" defaultRowHeight="21" x14ac:dyDescent="0.35"/>
  <cols>
    <col min="1" max="1" width="42.875" style="1" bestFit="1" customWidth="1"/>
    <col min="2" max="2" width="14.875" style="1" bestFit="1" customWidth="1"/>
    <col min="3" max="3" width="15" style="5" bestFit="1" customWidth="1"/>
    <col min="4" max="7" width="13.5" style="1" bestFit="1" customWidth="1"/>
    <col min="8" max="8" width="14.875" style="1" bestFit="1" customWidth="1"/>
    <col min="9" max="16384" width="10.875" style="1"/>
  </cols>
  <sheetData>
    <row r="1" spans="1:22" ht="21.75" thickBot="1" x14ac:dyDescent="0.4">
      <c r="A1" s="19" t="s">
        <v>0</v>
      </c>
      <c r="C1" s="17" t="s">
        <v>1</v>
      </c>
      <c r="D1" s="44" t="s">
        <v>2</v>
      </c>
      <c r="E1" s="45"/>
      <c r="F1" s="45"/>
      <c r="G1" s="45"/>
      <c r="H1" s="46"/>
    </row>
    <row r="2" spans="1:22" x14ac:dyDescent="0.35">
      <c r="A2" s="7" t="s">
        <v>3</v>
      </c>
      <c r="B2" s="12">
        <v>34750</v>
      </c>
      <c r="C2" s="29" t="s">
        <v>4</v>
      </c>
      <c r="D2" s="18" t="s">
        <v>5</v>
      </c>
      <c r="E2" s="18" t="s">
        <v>6</v>
      </c>
      <c r="F2" s="18" t="s">
        <v>7</v>
      </c>
      <c r="G2" s="18" t="s">
        <v>8</v>
      </c>
      <c r="H2" s="18" t="s">
        <v>9</v>
      </c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</row>
    <row r="3" spans="1:22" x14ac:dyDescent="0.35">
      <c r="A3" s="8" t="s">
        <v>10</v>
      </c>
      <c r="B3" s="12"/>
      <c r="C3" s="13">
        <f>NPV(0.03,D3,H3)</f>
        <v>1956.3578094071072</v>
      </c>
      <c r="D3" s="12">
        <v>850</v>
      </c>
      <c r="E3" s="12">
        <v>900</v>
      </c>
      <c r="F3" s="12">
        <v>975</v>
      </c>
      <c r="G3" s="12">
        <v>1050</v>
      </c>
      <c r="H3" s="12">
        <v>1200</v>
      </c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</row>
    <row r="4" spans="1:22" x14ac:dyDescent="0.35">
      <c r="A4" s="8" t="s">
        <v>11</v>
      </c>
      <c r="B4" s="12"/>
      <c r="C4" s="13">
        <f>NPV(0.03,D4,F4)</f>
        <v>754.07672730700335</v>
      </c>
      <c r="D4" s="12">
        <v>0</v>
      </c>
      <c r="E4" s="12">
        <v>0</v>
      </c>
      <c r="F4" s="12">
        <v>800</v>
      </c>
      <c r="G4" s="12">
        <v>0</v>
      </c>
      <c r="H4" s="12">
        <v>0</v>
      </c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</row>
    <row r="5" spans="1:22" x14ac:dyDescent="0.35">
      <c r="A5" s="8" t="s">
        <v>12</v>
      </c>
      <c r="B5" s="12"/>
      <c r="C5" s="13">
        <f t="shared" ref="C5:C9" si="0">NPV(0.03,D5,H5)</f>
        <v>6690.5457630313886</v>
      </c>
      <c r="D5" s="12">
        <f>50*52</f>
        <v>2600</v>
      </c>
      <c r="E5" s="12">
        <f>55*52</f>
        <v>2860</v>
      </c>
      <c r="F5" s="12">
        <f>65*52</f>
        <v>3380</v>
      </c>
      <c r="G5" s="12">
        <f>75*52</f>
        <v>3900</v>
      </c>
      <c r="H5" s="12">
        <f>85*52</f>
        <v>4420</v>
      </c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</row>
    <row r="6" spans="1:22" x14ac:dyDescent="0.35">
      <c r="A6" s="8" t="s">
        <v>13</v>
      </c>
      <c r="B6" s="12"/>
      <c r="C6" s="13">
        <f t="shared" si="0"/>
        <v>1357.3381091526062</v>
      </c>
      <c r="D6" s="12">
        <v>500</v>
      </c>
      <c r="E6" s="12">
        <v>625</v>
      </c>
      <c r="F6" s="12">
        <v>750</v>
      </c>
      <c r="G6" s="12">
        <v>875</v>
      </c>
      <c r="H6" s="12">
        <v>925</v>
      </c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</row>
    <row r="7" spans="1:22" x14ac:dyDescent="0.35">
      <c r="A7" s="11" t="s">
        <v>14</v>
      </c>
      <c r="B7" s="12"/>
      <c r="C7" s="13">
        <f t="shared" si="0"/>
        <v>623.904232255632</v>
      </c>
      <c r="D7" s="12">
        <v>230</v>
      </c>
      <c r="E7" s="12">
        <v>325</v>
      </c>
      <c r="F7" s="12">
        <v>375</v>
      </c>
      <c r="G7" s="12">
        <v>400</v>
      </c>
      <c r="H7" s="12">
        <v>425</v>
      </c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</row>
    <row r="8" spans="1:22" x14ac:dyDescent="0.35">
      <c r="A8" s="11"/>
      <c r="B8" s="12"/>
      <c r="C8" s="13">
        <f>SUM(C3:C7)</f>
        <v>11382.222641153738</v>
      </c>
      <c r="D8" s="12"/>
      <c r="E8" s="12"/>
      <c r="F8" s="12"/>
      <c r="G8" s="12"/>
      <c r="H8" s="1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</row>
    <row r="9" spans="1:22" x14ac:dyDescent="0.35">
      <c r="A9" s="15" t="s">
        <v>15</v>
      </c>
      <c r="B9" s="15"/>
      <c r="C9" s="13">
        <f t="shared" si="0"/>
        <v>14739.843529079084</v>
      </c>
      <c r="D9" s="12">
        <v>0</v>
      </c>
      <c r="E9" s="12">
        <v>0</v>
      </c>
      <c r="F9" s="12">
        <v>0</v>
      </c>
      <c r="G9" s="12">
        <v>0</v>
      </c>
      <c r="H9" s="12">
        <f>B2*0.45</f>
        <v>15637.5</v>
      </c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</row>
    <row r="10" spans="1:22" x14ac:dyDescent="0.35">
      <c r="A10" s="7" t="s">
        <v>16</v>
      </c>
      <c r="B10" s="12">
        <f>(B2+C8)-C9</f>
        <v>31392.379112074657</v>
      </c>
      <c r="C10" s="32"/>
      <c r="D10" s="8"/>
      <c r="E10" s="8"/>
      <c r="F10" s="8"/>
      <c r="G10" s="8"/>
      <c r="H10" s="8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</row>
    <row r="11" spans="1:22" x14ac:dyDescent="0.35">
      <c r="A11" s="2"/>
      <c r="B11" s="2"/>
      <c r="C11" s="3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</row>
    <row r="12" spans="1:22" x14ac:dyDescent="0.35">
      <c r="A12" s="2"/>
      <c r="B12" s="2"/>
      <c r="C12" s="3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</row>
    <row r="13" spans="1:22" x14ac:dyDescent="0.35">
      <c r="A13" s="2"/>
      <c r="B13" s="2"/>
      <c r="C13" s="3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</row>
    <row r="14" spans="1:22" x14ac:dyDescent="0.35">
      <c r="A14" s="2"/>
      <c r="B14" s="2"/>
      <c r="C14" s="3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</row>
    <row r="15" spans="1:22" x14ac:dyDescent="0.35">
      <c r="A15" s="2"/>
      <c r="B15" s="2"/>
      <c r="C15" s="3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</row>
    <row r="16" spans="1:22" x14ac:dyDescent="0.35">
      <c r="A16" s="2"/>
      <c r="B16" s="2"/>
      <c r="C16" s="3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</row>
    <row r="17" spans="1:22" x14ac:dyDescent="0.35">
      <c r="A17" s="2"/>
      <c r="B17" s="2"/>
      <c r="C17" s="3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</row>
    <row r="18" spans="1:22" x14ac:dyDescent="0.35">
      <c r="A18" s="2"/>
      <c r="B18" s="2"/>
      <c r="C18" s="3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</row>
    <row r="19" spans="1:22" x14ac:dyDescent="0.35">
      <c r="A19" s="2"/>
      <c r="B19" s="2"/>
      <c r="C19" s="3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</row>
    <row r="20" spans="1:22" x14ac:dyDescent="0.35">
      <c r="A20" s="2"/>
      <c r="B20" s="2"/>
      <c r="C20" s="3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</row>
    <row r="21" spans="1:22" x14ac:dyDescent="0.35">
      <c r="A21" s="2"/>
      <c r="B21" s="2"/>
      <c r="C21" s="3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</row>
    <row r="22" spans="1:22" x14ac:dyDescent="0.35">
      <c r="A22" s="2"/>
      <c r="B22" s="2"/>
      <c r="C22" s="3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</row>
    <row r="23" spans="1:22" x14ac:dyDescent="0.35">
      <c r="A23" s="2"/>
      <c r="B23" s="2"/>
      <c r="C23" s="3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</row>
    <row r="24" spans="1:22" x14ac:dyDescent="0.35">
      <c r="A24" s="2"/>
      <c r="B24" s="2"/>
      <c r="C24" s="3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</row>
    <row r="25" spans="1:22" x14ac:dyDescent="0.35">
      <c r="A25" s="2"/>
      <c r="B25" s="2"/>
      <c r="C25" s="3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</row>
    <row r="26" spans="1:22" x14ac:dyDescent="0.35">
      <c r="A26" s="2"/>
      <c r="B26" s="2"/>
      <c r="C26" s="3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</row>
    <row r="27" spans="1:22" x14ac:dyDescent="0.35">
      <c r="A27" s="2"/>
      <c r="B27" s="2"/>
      <c r="C27" s="3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</row>
    <row r="28" spans="1:22" x14ac:dyDescent="0.35">
      <c r="A28" s="2"/>
      <c r="B28" s="2"/>
      <c r="C28" s="3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</row>
    <row r="29" spans="1:22" x14ac:dyDescent="0.35">
      <c r="A29" s="2"/>
      <c r="B29" s="2"/>
      <c r="C29" s="3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</row>
    <row r="30" spans="1:22" x14ac:dyDescent="0.35">
      <c r="A30" s="2"/>
      <c r="B30" s="2"/>
      <c r="C30" s="3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</row>
    <row r="31" spans="1:22" x14ac:dyDescent="0.35">
      <c r="A31" s="2"/>
      <c r="B31" s="2"/>
      <c r="C31" s="3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</row>
    <row r="32" spans="1:22" x14ac:dyDescent="0.35">
      <c r="A32" s="2"/>
      <c r="B32" s="2"/>
      <c r="C32" s="3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</row>
    <row r="33" spans="1:22" x14ac:dyDescent="0.35">
      <c r="A33" s="2"/>
      <c r="B33" s="2"/>
      <c r="C33" s="3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</row>
    <row r="34" spans="1:22" x14ac:dyDescent="0.35">
      <c r="A34" s="2"/>
      <c r="B34" s="2"/>
      <c r="C34" s="3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</row>
    <row r="35" spans="1:22" x14ac:dyDescent="0.35">
      <c r="A35" s="2"/>
      <c r="B35" s="2"/>
      <c r="C35" s="3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</row>
    <row r="36" spans="1:22" x14ac:dyDescent="0.35">
      <c r="A36" s="2"/>
      <c r="B36" s="2"/>
      <c r="C36" s="3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</row>
    <row r="37" spans="1:22" x14ac:dyDescent="0.35">
      <c r="A37" s="2"/>
      <c r="B37" s="2"/>
      <c r="C37" s="3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</row>
    <row r="38" spans="1:22" x14ac:dyDescent="0.35">
      <c r="A38" s="2"/>
      <c r="B38" s="2"/>
      <c r="C38" s="3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  <row r="39" spans="1:22" x14ac:dyDescent="0.35">
      <c r="A39" s="2"/>
      <c r="B39" s="2"/>
      <c r="C39" s="3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</row>
    <row r="40" spans="1:22" x14ac:dyDescent="0.35">
      <c r="A40" s="2"/>
      <c r="B40" s="2"/>
      <c r="C40" s="3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</row>
    <row r="41" spans="1:22" x14ac:dyDescent="0.35">
      <c r="A41" s="2"/>
      <c r="B41" s="2"/>
      <c r="C41" s="3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</row>
    <row r="42" spans="1:22" x14ac:dyDescent="0.35">
      <c r="A42" s="2"/>
      <c r="B42" s="2"/>
      <c r="C42" s="3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</row>
    <row r="43" spans="1:22" x14ac:dyDescent="0.35">
      <c r="A43" s="2"/>
      <c r="B43" s="2"/>
      <c r="C43" s="3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</row>
    <row r="44" spans="1:22" x14ac:dyDescent="0.35">
      <c r="A44" s="2"/>
      <c r="B44" s="2"/>
      <c r="C44" s="3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</row>
    <row r="45" spans="1:22" x14ac:dyDescent="0.35">
      <c r="A45" s="2"/>
      <c r="B45" s="2"/>
      <c r="C45" s="3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</row>
    <row r="46" spans="1:22" x14ac:dyDescent="0.35">
      <c r="A46" s="2"/>
      <c r="B46" s="2"/>
      <c r="C46" s="3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</row>
    <row r="47" spans="1:22" x14ac:dyDescent="0.35">
      <c r="A47" s="2"/>
      <c r="B47" s="2"/>
      <c r="C47" s="3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</row>
    <row r="48" spans="1:22" x14ac:dyDescent="0.35">
      <c r="A48" s="2"/>
      <c r="B48" s="2"/>
      <c r="C48" s="3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</row>
    <row r="49" spans="1:22" x14ac:dyDescent="0.35">
      <c r="A49" s="2"/>
      <c r="B49" s="2"/>
      <c r="C49" s="3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</row>
    <row r="50" spans="1:22" x14ac:dyDescent="0.35">
      <c r="A50" s="2"/>
      <c r="B50" s="2"/>
      <c r="C50" s="3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</row>
    <row r="51" spans="1:22" x14ac:dyDescent="0.35">
      <c r="A51" s="2"/>
      <c r="B51" s="2"/>
      <c r="C51" s="3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</row>
    <row r="52" spans="1:22" x14ac:dyDescent="0.35">
      <c r="A52" s="2"/>
      <c r="B52" s="2"/>
      <c r="C52" s="3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</row>
    <row r="53" spans="1:22" x14ac:dyDescent="0.35">
      <c r="A53" s="2"/>
      <c r="B53" s="2"/>
      <c r="C53" s="3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</row>
    <row r="54" spans="1:22" x14ac:dyDescent="0.35">
      <c r="A54" s="2"/>
      <c r="B54" s="2"/>
      <c r="C54" s="3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</row>
    <row r="55" spans="1:22" x14ac:dyDescent="0.35">
      <c r="A55" s="2"/>
      <c r="B55" s="2"/>
      <c r="C55" s="3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</row>
    <row r="56" spans="1:22" x14ac:dyDescent="0.35">
      <c r="A56" s="2"/>
      <c r="B56" s="2"/>
      <c r="C56" s="3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</row>
    <row r="57" spans="1:22" x14ac:dyDescent="0.35">
      <c r="A57" s="2"/>
      <c r="B57" s="2"/>
      <c r="C57" s="3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</row>
    <row r="58" spans="1:22" x14ac:dyDescent="0.35">
      <c r="A58" s="2"/>
      <c r="B58" s="2"/>
      <c r="C58" s="3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</row>
    <row r="59" spans="1:22" x14ac:dyDescent="0.35">
      <c r="A59" s="2"/>
      <c r="B59" s="2"/>
      <c r="C59" s="3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</row>
    <row r="60" spans="1:22" x14ac:dyDescent="0.35">
      <c r="A60" s="2"/>
      <c r="B60" s="2"/>
      <c r="C60" s="3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</row>
    <row r="61" spans="1:22" x14ac:dyDescent="0.35">
      <c r="A61" s="2"/>
      <c r="B61" s="2"/>
      <c r="C61" s="3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</row>
    <row r="62" spans="1:22" x14ac:dyDescent="0.35">
      <c r="A62" s="2"/>
      <c r="B62" s="2"/>
      <c r="C62" s="3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</row>
    <row r="63" spans="1:22" x14ac:dyDescent="0.35">
      <c r="A63" s="2"/>
      <c r="B63" s="2"/>
      <c r="C63" s="3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</row>
    <row r="64" spans="1:22" x14ac:dyDescent="0.35">
      <c r="A64" s="2"/>
      <c r="B64" s="2"/>
      <c r="C64" s="3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</row>
    <row r="65" spans="1:22" x14ac:dyDescent="0.35">
      <c r="A65" s="2"/>
      <c r="B65" s="2"/>
      <c r="C65" s="3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</row>
    <row r="66" spans="1:22" x14ac:dyDescent="0.35">
      <c r="A66" s="2"/>
      <c r="B66" s="2"/>
      <c r="C66" s="3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</row>
    <row r="67" spans="1:22" x14ac:dyDescent="0.35">
      <c r="A67" s="2"/>
      <c r="B67" s="2"/>
      <c r="C67" s="3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</row>
    <row r="68" spans="1:22" x14ac:dyDescent="0.35">
      <c r="A68" s="2"/>
      <c r="B68" s="2"/>
      <c r="C68" s="3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</row>
    <row r="69" spans="1:22" x14ac:dyDescent="0.35">
      <c r="A69" s="2"/>
      <c r="B69" s="2"/>
      <c r="C69" s="3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</row>
    <row r="70" spans="1:22" x14ac:dyDescent="0.35">
      <c r="A70" s="2"/>
      <c r="B70" s="2"/>
      <c r="C70" s="3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</row>
    <row r="71" spans="1:22" x14ac:dyDescent="0.35">
      <c r="A71" s="2"/>
      <c r="B71" s="2"/>
      <c r="C71" s="3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</row>
    <row r="72" spans="1:22" x14ac:dyDescent="0.35">
      <c r="A72" s="2"/>
      <c r="B72" s="2"/>
      <c r="C72" s="3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</row>
    <row r="73" spans="1:22" x14ac:dyDescent="0.35">
      <c r="A73" s="2"/>
      <c r="B73" s="2"/>
      <c r="C73" s="3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</row>
    <row r="74" spans="1:22" x14ac:dyDescent="0.35">
      <c r="A74" s="2"/>
      <c r="B74" s="2"/>
      <c r="C74" s="3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</row>
    <row r="75" spans="1:22" x14ac:dyDescent="0.35">
      <c r="A75" s="2"/>
      <c r="B75" s="2"/>
      <c r="C75" s="3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</row>
    <row r="76" spans="1:22" x14ac:dyDescent="0.35">
      <c r="A76" s="2"/>
      <c r="B76" s="2"/>
      <c r="C76" s="3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</row>
    <row r="77" spans="1:22" x14ac:dyDescent="0.35">
      <c r="A77" s="2"/>
      <c r="B77" s="2"/>
      <c r="C77" s="3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</row>
  </sheetData>
  <mergeCells count="1">
    <mergeCell ref="D1:H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4B221E-B228-1542-ADAA-197D269560B4}">
  <dimension ref="A1:M23"/>
  <sheetViews>
    <sheetView workbookViewId="0">
      <selection activeCell="H3" sqref="H3"/>
    </sheetView>
  </sheetViews>
  <sheetFormatPr defaultColWidth="10.625" defaultRowHeight="15.75" x14ac:dyDescent="0.25"/>
  <cols>
    <col min="1" max="1" width="42.875" bestFit="1" customWidth="1"/>
    <col min="2" max="2" width="14.875" style="25" bestFit="1" customWidth="1"/>
    <col min="3" max="3" width="15" bestFit="1" customWidth="1"/>
    <col min="4" max="7" width="13.5" bestFit="1" customWidth="1"/>
    <col min="8" max="8" width="14.875" bestFit="1" customWidth="1"/>
    <col min="9" max="9" width="13.5" bestFit="1" customWidth="1"/>
  </cols>
  <sheetData>
    <row r="1" spans="1:13" ht="21.75" thickBot="1" x14ac:dyDescent="0.4">
      <c r="A1" s="1"/>
      <c r="B1" s="19"/>
      <c r="C1" s="17" t="s">
        <v>1</v>
      </c>
      <c r="D1" s="44" t="s">
        <v>17</v>
      </c>
      <c r="E1" s="45"/>
      <c r="F1" s="45"/>
      <c r="G1" s="45"/>
      <c r="H1" s="46"/>
      <c r="I1" s="1"/>
      <c r="J1" s="1"/>
      <c r="K1" s="1"/>
      <c r="L1" s="1"/>
      <c r="M1" s="1"/>
    </row>
    <row r="2" spans="1:13" ht="21" x14ac:dyDescent="0.35">
      <c r="A2" s="7" t="s">
        <v>18</v>
      </c>
      <c r="B2" s="8">
        <v>35525</v>
      </c>
      <c r="C2" s="9" t="s">
        <v>4</v>
      </c>
      <c r="D2" s="18" t="s">
        <v>5</v>
      </c>
      <c r="E2" s="18" t="s">
        <v>6</v>
      </c>
      <c r="F2" s="18" t="s">
        <v>7</v>
      </c>
      <c r="G2" s="18" t="s">
        <v>8</v>
      </c>
      <c r="H2" s="18" t="s">
        <v>9</v>
      </c>
      <c r="I2" s="1"/>
      <c r="J2" s="1"/>
      <c r="K2" s="1"/>
      <c r="L2" s="1"/>
      <c r="M2" s="1"/>
    </row>
    <row r="3" spans="1:13" ht="21" x14ac:dyDescent="0.35">
      <c r="A3" s="8" t="s">
        <v>10</v>
      </c>
      <c r="B3" s="20"/>
      <c r="C3" s="13">
        <f>NPV(0.03,D3,H3)</f>
        <v>1078.8010180035819</v>
      </c>
      <c r="D3" s="12">
        <v>650</v>
      </c>
      <c r="E3" s="12">
        <v>625</v>
      </c>
      <c r="F3" s="12">
        <v>600</v>
      </c>
      <c r="G3" s="12">
        <v>550</v>
      </c>
      <c r="H3" s="12">
        <v>475</v>
      </c>
      <c r="I3" s="1"/>
      <c r="J3" s="1"/>
      <c r="K3" s="1"/>
      <c r="L3" s="1"/>
      <c r="M3" s="1"/>
    </row>
    <row r="4" spans="1:13" ht="21" x14ac:dyDescent="0.35">
      <c r="A4" s="8" t="s">
        <v>11</v>
      </c>
      <c r="B4" s="20"/>
      <c r="C4" s="13">
        <f>NPV(0.03,D4,F4)</f>
        <v>612.68734093694025</v>
      </c>
      <c r="D4" s="12">
        <v>0</v>
      </c>
      <c r="E4" s="12">
        <v>0</v>
      </c>
      <c r="F4" s="12">
        <v>650</v>
      </c>
      <c r="G4" s="12"/>
      <c r="H4" s="12"/>
      <c r="I4" s="1"/>
      <c r="J4" s="1"/>
      <c r="K4" s="1"/>
      <c r="L4" s="1"/>
      <c r="M4" s="1"/>
    </row>
    <row r="5" spans="1:13" ht="21" x14ac:dyDescent="0.35">
      <c r="A5" s="8" t="s">
        <v>12</v>
      </c>
      <c r="B5" s="20"/>
      <c r="C5" s="13">
        <f>NPV(0.03,D5,H5)</f>
        <v>2732.5855405787538</v>
      </c>
      <c r="D5" s="12">
        <f>25*52</f>
        <v>1300</v>
      </c>
      <c r="E5" s="12">
        <f>27*52</f>
        <v>1404</v>
      </c>
      <c r="F5" s="12">
        <f>28*52</f>
        <v>1456</v>
      </c>
      <c r="G5" s="12">
        <f>29*52</f>
        <v>1508</v>
      </c>
      <c r="H5" s="12">
        <f>30*52</f>
        <v>1560</v>
      </c>
      <c r="I5" s="1"/>
      <c r="J5" s="1"/>
      <c r="K5" s="1"/>
      <c r="L5" s="1"/>
      <c r="M5" s="1"/>
    </row>
    <row r="6" spans="1:13" ht="21" x14ac:dyDescent="0.35">
      <c r="A6" s="8" t="s">
        <v>13</v>
      </c>
      <c r="B6" s="20"/>
      <c r="C6" s="13">
        <f t="shared" ref="C6:C7" si="0">NPV(0.03,D6,H6)</f>
        <v>1548.6850787067583</v>
      </c>
      <c r="D6" s="12">
        <v>600</v>
      </c>
      <c r="E6" s="12">
        <v>630</v>
      </c>
      <c r="F6" s="12">
        <v>775</v>
      </c>
      <c r="G6" s="12">
        <v>900</v>
      </c>
      <c r="H6" s="12">
        <v>1025</v>
      </c>
      <c r="I6" s="1"/>
      <c r="J6" s="1"/>
      <c r="K6" s="1"/>
      <c r="L6" s="1"/>
      <c r="M6" s="1"/>
    </row>
    <row r="7" spans="1:13" ht="21" x14ac:dyDescent="0.35">
      <c r="A7" s="11" t="s">
        <v>14</v>
      </c>
      <c r="B7" s="21"/>
      <c r="C7" s="13">
        <f t="shared" si="0"/>
        <v>762.56009048920725</v>
      </c>
      <c r="D7" s="12">
        <v>300</v>
      </c>
      <c r="E7" s="12">
        <v>350</v>
      </c>
      <c r="F7" s="12">
        <v>400</v>
      </c>
      <c r="G7" s="12">
        <v>450</v>
      </c>
      <c r="H7" s="12">
        <v>500</v>
      </c>
      <c r="I7" s="1"/>
      <c r="J7" s="1"/>
      <c r="K7" s="1"/>
      <c r="L7" s="1"/>
      <c r="M7" s="1"/>
    </row>
    <row r="8" spans="1:13" ht="21" x14ac:dyDescent="0.35">
      <c r="A8" s="12"/>
      <c r="B8" s="22"/>
      <c r="C8" s="13">
        <f>SUM(C3:C7)</f>
        <v>6735.3190687152419</v>
      </c>
      <c r="D8" s="26"/>
      <c r="E8" s="26"/>
      <c r="F8" s="26"/>
      <c r="G8" s="26"/>
      <c r="H8" s="26"/>
      <c r="I8" s="1"/>
      <c r="J8" s="1"/>
      <c r="K8" s="1"/>
      <c r="L8" s="1"/>
      <c r="M8" s="1"/>
    </row>
    <row r="9" spans="1:13" ht="21" x14ac:dyDescent="0.35">
      <c r="A9" s="15" t="s">
        <v>15</v>
      </c>
      <c r="B9" s="23"/>
      <c r="C9" s="13">
        <f>NPV(0.03,D9,H9)</f>
        <v>11720.001885191818</v>
      </c>
      <c r="D9" s="26">
        <v>0</v>
      </c>
      <c r="E9" s="26">
        <v>0</v>
      </c>
      <c r="F9" s="26">
        <v>0</v>
      </c>
      <c r="G9" s="26">
        <v>0</v>
      </c>
      <c r="H9" s="27">
        <f>B2*0.35</f>
        <v>12433.75</v>
      </c>
      <c r="I9" s="1"/>
      <c r="J9" s="1"/>
      <c r="K9" s="1"/>
      <c r="L9" s="1"/>
      <c r="M9" s="1"/>
    </row>
    <row r="10" spans="1:13" ht="21" x14ac:dyDescent="0.35">
      <c r="A10" s="7" t="s">
        <v>16</v>
      </c>
      <c r="B10" s="24">
        <f>(B2+C8)-C9</f>
        <v>30540.317183523421</v>
      </c>
      <c r="C10" s="26"/>
      <c r="D10" s="26"/>
      <c r="E10" s="26"/>
      <c r="F10" s="26"/>
      <c r="G10" s="26"/>
      <c r="H10" s="26"/>
      <c r="I10" s="1"/>
      <c r="J10" s="1"/>
      <c r="K10" s="1"/>
      <c r="L10" s="1"/>
      <c r="M10" s="1"/>
    </row>
    <row r="11" spans="1:13" ht="21" x14ac:dyDescent="0.35">
      <c r="A11" s="1"/>
      <c r="B11" s="19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</row>
    <row r="12" spans="1:13" ht="21" x14ac:dyDescent="0.35">
      <c r="A12" s="1"/>
      <c r="B12" s="19"/>
      <c r="C12" s="33" t="s">
        <v>0</v>
      </c>
      <c r="D12" s="1"/>
      <c r="E12" s="1"/>
      <c r="F12" s="1"/>
      <c r="G12" s="1"/>
      <c r="H12" s="1"/>
      <c r="I12" s="1"/>
      <c r="J12" s="1"/>
      <c r="K12" s="1"/>
      <c r="L12" s="1"/>
      <c r="M12" s="1"/>
    </row>
    <row r="13" spans="1:13" ht="21" x14ac:dyDescent="0.35">
      <c r="A13" s="1"/>
      <c r="B13" s="19"/>
      <c r="C13" s="34" t="s">
        <v>0</v>
      </c>
      <c r="D13" s="1"/>
      <c r="E13" s="1"/>
      <c r="F13" s="1"/>
      <c r="G13" s="1"/>
      <c r="H13" s="1"/>
      <c r="I13" s="1"/>
      <c r="J13" s="1"/>
      <c r="K13" s="1"/>
      <c r="L13" s="1"/>
      <c r="M13" s="1"/>
    </row>
    <row r="14" spans="1:13" ht="21" x14ac:dyDescent="0.35">
      <c r="A14" s="1"/>
      <c r="B14" s="19"/>
      <c r="C14" s="34" t="s">
        <v>0</v>
      </c>
      <c r="D14" s="1"/>
      <c r="E14" s="1"/>
      <c r="F14" s="1"/>
      <c r="G14" s="1"/>
      <c r="H14" s="1"/>
      <c r="I14" s="1"/>
      <c r="J14" s="1"/>
      <c r="K14" s="1"/>
      <c r="L14" s="1"/>
      <c r="M14" s="1"/>
    </row>
    <row r="15" spans="1:13" ht="21" x14ac:dyDescent="0.35">
      <c r="A15" s="1"/>
      <c r="B15" s="19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</row>
    <row r="16" spans="1:13" ht="21" x14ac:dyDescent="0.35">
      <c r="A16" s="1"/>
      <c r="B16" s="19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</row>
    <row r="17" spans="1:13" ht="21" x14ac:dyDescent="0.35">
      <c r="A17" s="1"/>
      <c r="B17" s="19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</row>
    <row r="18" spans="1:13" ht="21" x14ac:dyDescent="0.35">
      <c r="A18" s="1"/>
      <c r="B18" s="19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</row>
    <row r="19" spans="1:13" ht="21" x14ac:dyDescent="0.35">
      <c r="A19" s="1"/>
      <c r="B19" s="19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</row>
    <row r="20" spans="1:13" ht="21" x14ac:dyDescent="0.35">
      <c r="A20" s="1"/>
      <c r="B20" s="19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</row>
    <row r="21" spans="1:13" ht="21" x14ac:dyDescent="0.35">
      <c r="A21" s="1"/>
      <c r="B21" s="19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</row>
    <row r="22" spans="1:13" ht="21" x14ac:dyDescent="0.35">
      <c r="A22" s="1"/>
      <c r="B22" s="19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</row>
    <row r="23" spans="1:13" ht="21" x14ac:dyDescent="0.35">
      <c r="A23" s="1"/>
      <c r="B23" s="19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</row>
  </sheetData>
  <mergeCells count="1">
    <mergeCell ref="D1:H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DFF3D9-E81F-694A-BB8C-16701F75456D}">
  <dimension ref="A1:H15"/>
  <sheetViews>
    <sheetView workbookViewId="0">
      <selection activeCell="C16" sqref="C16"/>
    </sheetView>
  </sheetViews>
  <sheetFormatPr defaultColWidth="10.625" defaultRowHeight="15.75" x14ac:dyDescent="0.25"/>
  <cols>
    <col min="1" max="1" width="42.875" bestFit="1" customWidth="1"/>
    <col min="2" max="2" width="14.875" bestFit="1" customWidth="1"/>
    <col min="3" max="3" width="15" style="6" bestFit="1" customWidth="1"/>
    <col min="4" max="7" width="13.5" bestFit="1" customWidth="1"/>
    <col min="8" max="8" width="14.875" bestFit="1" customWidth="1"/>
  </cols>
  <sheetData>
    <row r="1" spans="1:8" ht="21" x14ac:dyDescent="0.35">
      <c r="A1" s="1" t="s">
        <v>0</v>
      </c>
      <c r="B1" s="1"/>
      <c r="C1" s="28" t="s">
        <v>1</v>
      </c>
      <c r="D1" s="47" t="s">
        <v>17</v>
      </c>
      <c r="E1" s="47"/>
      <c r="F1" s="47"/>
      <c r="G1" s="47"/>
      <c r="H1" s="48"/>
    </row>
    <row r="2" spans="1:8" ht="21" x14ac:dyDescent="0.35">
      <c r="A2" s="7" t="s">
        <v>19</v>
      </c>
      <c r="B2" s="8">
        <v>39999</v>
      </c>
      <c r="C2" s="29" t="s">
        <v>4</v>
      </c>
      <c r="D2" s="10" t="s">
        <v>5</v>
      </c>
      <c r="E2" s="10" t="s">
        <v>6</v>
      </c>
      <c r="F2" s="10" t="s">
        <v>7</v>
      </c>
      <c r="G2" s="10" t="s">
        <v>8</v>
      </c>
      <c r="H2" s="10" t="s">
        <v>9</v>
      </c>
    </row>
    <row r="3" spans="1:8" ht="21" x14ac:dyDescent="0.35">
      <c r="A3" s="8" t="s">
        <v>10</v>
      </c>
      <c r="B3" s="8"/>
      <c r="C3" s="13">
        <f>NPV(0.03,D3:H3)</f>
        <v>4157.1594078475455</v>
      </c>
      <c r="D3" s="12">
        <v>925</v>
      </c>
      <c r="E3" s="12">
        <v>925</v>
      </c>
      <c r="F3" s="12">
        <v>910</v>
      </c>
      <c r="G3" s="12">
        <v>900</v>
      </c>
      <c r="H3" s="12">
        <v>875</v>
      </c>
    </row>
    <row r="4" spans="1:8" ht="21" x14ac:dyDescent="0.35">
      <c r="A4" s="8" t="s">
        <v>11</v>
      </c>
      <c r="B4" s="8"/>
      <c r="C4" s="13">
        <f>NPV(0.03,D4,F4)</f>
        <v>659.81713639362795</v>
      </c>
      <c r="D4" s="12">
        <v>0</v>
      </c>
      <c r="E4" s="12">
        <v>0</v>
      </c>
      <c r="F4" s="12">
        <v>700</v>
      </c>
      <c r="G4" s="12"/>
      <c r="H4" s="12"/>
    </row>
    <row r="5" spans="1:8" ht="21" x14ac:dyDescent="0.35">
      <c r="A5" s="8" t="s">
        <v>12</v>
      </c>
      <c r="B5" s="8"/>
      <c r="C5" s="13">
        <f>NPV(0.03,D5:H5)</f>
        <v>10449.252744235204</v>
      </c>
      <c r="D5" s="12">
        <f>35*52</f>
        <v>1820</v>
      </c>
      <c r="E5" s="12">
        <f>42*52</f>
        <v>2184</v>
      </c>
      <c r="F5" s="12">
        <f>45*52</f>
        <v>2340</v>
      </c>
      <c r="G5" s="12">
        <f>47.5*52</f>
        <v>2470</v>
      </c>
      <c r="H5" s="12">
        <f>51*52</f>
        <v>2652</v>
      </c>
    </row>
    <row r="6" spans="1:8" ht="21" x14ac:dyDescent="0.35">
      <c r="A6" s="8" t="s">
        <v>13</v>
      </c>
      <c r="B6" s="8"/>
      <c r="C6" s="13">
        <f>NPV(0.03,D6:H6)</f>
        <v>3694.0112022998596</v>
      </c>
      <c r="D6" s="12">
        <v>700</v>
      </c>
      <c r="E6" s="12">
        <v>750</v>
      </c>
      <c r="F6" s="12">
        <v>800</v>
      </c>
      <c r="G6" s="12">
        <v>875</v>
      </c>
      <c r="H6" s="12">
        <v>925</v>
      </c>
    </row>
    <row r="7" spans="1:8" ht="21" x14ac:dyDescent="0.35">
      <c r="A7" s="11" t="s">
        <v>14</v>
      </c>
      <c r="B7" s="11"/>
      <c r="C7" s="13">
        <f xml:space="preserve"> NPV(0.03,D7:H7)</f>
        <v>1373.9121561583599</v>
      </c>
      <c r="D7" s="12">
        <v>300</v>
      </c>
      <c r="E7" s="12">
        <v>300</v>
      </c>
      <c r="F7" s="12">
        <v>300</v>
      </c>
      <c r="G7" s="12">
        <v>300</v>
      </c>
      <c r="H7" s="12">
        <v>300</v>
      </c>
    </row>
    <row r="8" spans="1:8" ht="21" x14ac:dyDescent="0.35">
      <c r="A8" s="14"/>
      <c r="B8" s="14"/>
      <c r="C8" s="30">
        <f>SUM(C3:C7)</f>
        <v>20334.152646934595</v>
      </c>
      <c r="D8" s="12"/>
      <c r="E8" s="12"/>
      <c r="F8" s="12"/>
      <c r="G8" s="12"/>
      <c r="H8" s="12"/>
    </row>
    <row r="9" spans="1:8" ht="21" x14ac:dyDescent="0.35">
      <c r="A9" s="15" t="s">
        <v>15</v>
      </c>
      <c r="B9" s="14"/>
      <c r="C9" s="31">
        <f>NPV(0.03,D9,H9)</f>
        <v>16966.302196248467</v>
      </c>
      <c r="D9" s="12">
        <v>0</v>
      </c>
      <c r="E9" s="12">
        <v>0</v>
      </c>
      <c r="F9" s="12">
        <v>0</v>
      </c>
      <c r="G9" s="12">
        <v>0</v>
      </c>
      <c r="H9" s="15">
        <f>B2*0.45</f>
        <v>17999.55</v>
      </c>
    </row>
    <row r="10" spans="1:8" ht="21" x14ac:dyDescent="0.35">
      <c r="A10" s="7" t="s">
        <v>16</v>
      </c>
      <c r="B10" s="24">
        <f>(B2+C8)-C9</f>
        <v>43366.850450686135</v>
      </c>
      <c r="C10" s="16"/>
      <c r="D10" s="8"/>
      <c r="E10" s="8"/>
      <c r="F10" s="8"/>
      <c r="G10" s="8"/>
      <c r="H10" s="8"/>
    </row>
    <row r="11" spans="1:8" x14ac:dyDescent="0.25">
      <c r="D11" s="4"/>
      <c r="E11" s="4"/>
      <c r="F11" s="4"/>
      <c r="G11" s="4"/>
      <c r="H11" s="4"/>
    </row>
    <row r="12" spans="1:8" x14ac:dyDescent="0.25">
      <c r="D12" s="4"/>
      <c r="E12" s="4"/>
      <c r="F12" s="4"/>
      <c r="G12" s="4"/>
      <c r="H12" s="4"/>
    </row>
    <row r="13" spans="1:8" x14ac:dyDescent="0.25">
      <c r="D13" s="4"/>
      <c r="E13" s="4"/>
      <c r="F13" s="4"/>
      <c r="G13" s="4"/>
      <c r="H13" s="4"/>
    </row>
    <row r="14" spans="1:8" x14ac:dyDescent="0.25">
      <c r="D14" s="4"/>
      <c r="E14" s="4"/>
      <c r="F14" s="4"/>
      <c r="G14" s="4"/>
      <c r="H14" s="4"/>
    </row>
    <row r="15" spans="1:8" x14ac:dyDescent="0.25">
      <c r="D15" s="4"/>
      <c r="E15" s="4"/>
      <c r="F15" s="4"/>
      <c r="G15" s="4"/>
      <c r="H15" s="4"/>
    </row>
  </sheetData>
  <mergeCells count="1">
    <mergeCell ref="D1:H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7DD67F-016C-A240-A6B2-EEF4B7C37253}">
  <dimension ref="A1:D46"/>
  <sheetViews>
    <sheetView tabSelected="1" workbookViewId="0">
      <selection activeCell="A7" sqref="A7"/>
    </sheetView>
  </sheetViews>
  <sheetFormatPr defaultColWidth="10.625" defaultRowHeight="15.75" x14ac:dyDescent="0.25"/>
  <cols>
    <col min="1" max="1" width="45.125" bestFit="1" customWidth="1"/>
    <col min="2" max="4" width="9.625" bestFit="1" customWidth="1"/>
  </cols>
  <sheetData>
    <row r="1" spans="1:4" ht="16.5" thickBot="1" x14ac:dyDescent="0.3"/>
    <row r="2" spans="1:4" x14ac:dyDescent="0.25">
      <c r="A2" s="35"/>
      <c r="B2" s="36" t="s">
        <v>20</v>
      </c>
      <c r="C2" s="36" t="s">
        <v>21</v>
      </c>
      <c r="D2" s="37" t="s">
        <v>22</v>
      </c>
    </row>
    <row r="3" spans="1:4" x14ac:dyDescent="0.25">
      <c r="A3" s="38" t="s">
        <v>23</v>
      </c>
      <c r="B3" s="39">
        <f>'Model A'!B2</f>
        <v>34750</v>
      </c>
      <c r="C3" s="39">
        <f>'Model B'!B2</f>
        <v>35525</v>
      </c>
      <c r="D3" s="40">
        <f>'Model C'!B2</f>
        <v>39999</v>
      </c>
    </row>
    <row r="4" spans="1:4" ht="33" customHeight="1" thickBot="1" x14ac:dyDescent="0.3">
      <c r="A4" s="41" t="s">
        <v>24</v>
      </c>
      <c r="B4" s="42">
        <f>'Model A'!B10</f>
        <v>31392.379112074657</v>
      </c>
      <c r="C4" s="42">
        <f>'Model B'!B10</f>
        <v>30540.317183523421</v>
      </c>
      <c r="D4" s="43">
        <f>'Model C'!B10</f>
        <v>43366.850450686135</v>
      </c>
    </row>
    <row r="5" spans="1:4" ht="21" x14ac:dyDescent="0.35">
      <c r="A5" s="1"/>
      <c r="B5" s="1"/>
      <c r="C5" s="1"/>
      <c r="D5" s="1"/>
    </row>
    <row r="6" spans="1:4" ht="21" x14ac:dyDescent="0.35">
      <c r="A6" s="1"/>
      <c r="B6" s="1"/>
      <c r="C6" s="1"/>
      <c r="D6" s="1"/>
    </row>
    <row r="7" spans="1:4" ht="21" x14ac:dyDescent="0.35">
      <c r="A7" s="1"/>
      <c r="B7" s="1"/>
      <c r="C7" s="1"/>
      <c r="D7" s="1"/>
    </row>
    <row r="8" spans="1:4" ht="21" x14ac:dyDescent="0.35">
      <c r="A8" s="1"/>
      <c r="B8" s="1"/>
      <c r="C8" s="1"/>
      <c r="D8" s="1"/>
    </row>
    <row r="9" spans="1:4" ht="21" x14ac:dyDescent="0.35">
      <c r="A9" s="1"/>
      <c r="B9" s="1"/>
      <c r="C9" s="1"/>
      <c r="D9" s="1"/>
    </row>
    <row r="10" spans="1:4" ht="21" x14ac:dyDescent="0.35">
      <c r="A10" s="1"/>
      <c r="B10" s="1"/>
      <c r="C10" s="1"/>
      <c r="D10" s="1"/>
    </row>
    <row r="11" spans="1:4" ht="21" x14ac:dyDescent="0.35">
      <c r="A11" s="1"/>
      <c r="B11" s="1"/>
      <c r="C11" s="1"/>
      <c r="D11" s="1"/>
    </row>
    <row r="12" spans="1:4" ht="21" x14ac:dyDescent="0.35">
      <c r="A12" s="1"/>
      <c r="B12" s="1"/>
      <c r="C12" s="1"/>
      <c r="D12" s="1"/>
    </row>
    <row r="13" spans="1:4" ht="21" x14ac:dyDescent="0.35">
      <c r="A13" s="1"/>
      <c r="B13" s="1"/>
      <c r="C13" s="1"/>
      <c r="D13" s="1"/>
    </row>
    <row r="14" spans="1:4" ht="21" x14ac:dyDescent="0.35">
      <c r="A14" s="1"/>
      <c r="B14" s="1"/>
      <c r="C14" s="1"/>
      <c r="D14" s="1"/>
    </row>
    <row r="15" spans="1:4" ht="21" x14ac:dyDescent="0.35">
      <c r="A15" s="1"/>
      <c r="B15" s="1"/>
      <c r="C15" s="1"/>
      <c r="D15" s="1"/>
    </row>
    <row r="16" spans="1:4" ht="21" x14ac:dyDescent="0.35">
      <c r="A16" s="1"/>
      <c r="B16" s="1"/>
      <c r="C16" s="1"/>
      <c r="D16" s="1"/>
    </row>
    <row r="17" spans="1:4" ht="21" x14ac:dyDescent="0.35">
      <c r="A17" s="1"/>
      <c r="B17" s="1"/>
      <c r="C17" s="1"/>
      <c r="D17" s="1"/>
    </row>
    <row r="18" spans="1:4" ht="21" x14ac:dyDescent="0.35">
      <c r="A18" s="1"/>
      <c r="B18" s="1"/>
      <c r="C18" s="1"/>
      <c r="D18" s="1"/>
    </row>
    <row r="19" spans="1:4" ht="21" x14ac:dyDescent="0.35">
      <c r="A19" s="1"/>
      <c r="B19" s="1"/>
      <c r="C19" s="1"/>
      <c r="D19" s="1"/>
    </row>
    <row r="20" spans="1:4" ht="21" x14ac:dyDescent="0.35">
      <c r="A20" s="1"/>
      <c r="B20" s="1"/>
      <c r="C20" s="1"/>
      <c r="D20" s="1"/>
    </row>
    <row r="21" spans="1:4" ht="21" x14ac:dyDescent="0.35">
      <c r="A21" s="1"/>
      <c r="B21" s="1"/>
      <c r="C21" s="1"/>
      <c r="D21" s="1"/>
    </row>
    <row r="22" spans="1:4" ht="21" x14ac:dyDescent="0.35">
      <c r="A22" s="1"/>
      <c r="B22" s="1"/>
      <c r="C22" s="1"/>
      <c r="D22" s="1"/>
    </row>
    <row r="23" spans="1:4" ht="21" x14ac:dyDescent="0.35">
      <c r="A23" s="1"/>
      <c r="B23" s="1"/>
      <c r="C23" s="1"/>
      <c r="D23" s="1"/>
    </row>
    <row r="24" spans="1:4" ht="21" x14ac:dyDescent="0.35">
      <c r="A24" s="1"/>
      <c r="B24" s="1"/>
      <c r="C24" s="1"/>
      <c r="D24" s="1"/>
    </row>
    <row r="25" spans="1:4" ht="21" x14ac:dyDescent="0.35">
      <c r="A25" s="1"/>
      <c r="B25" s="1"/>
      <c r="C25" s="1"/>
      <c r="D25" s="1"/>
    </row>
    <row r="26" spans="1:4" ht="21" x14ac:dyDescent="0.35">
      <c r="A26" s="1"/>
      <c r="B26" s="1"/>
      <c r="C26" s="1"/>
      <c r="D26" s="1"/>
    </row>
    <row r="27" spans="1:4" ht="21" x14ac:dyDescent="0.35">
      <c r="A27" s="1"/>
      <c r="B27" s="1"/>
      <c r="C27" s="1"/>
      <c r="D27" s="1"/>
    </row>
    <row r="28" spans="1:4" ht="21" x14ac:dyDescent="0.35">
      <c r="A28" s="1"/>
      <c r="B28" s="1"/>
      <c r="C28" s="1"/>
      <c r="D28" s="1"/>
    </row>
    <row r="29" spans="1:4" ht="21" x14ac:dyDescent="0.35">
      <c r="A29" s="1"/>
      <c r="B29" s="1"/>
      <c r="C29" s="1"/>
      <c r="D29" s="1"/>
    </row>
    <row r="30" spans="1:4" ht="21" x14ac:dyDescent="0.35">
      <c r="A30" s="1"/>
      <c r="B30" s="1"/>
      <c r="C30" s="1"/>
      <c r="D30" s="1"/>
    </row>
    <row r="31" spans="1:4" ht="21" x14ac:dyDescent="0.35">
      <c r="A31" s="1"/>
      <c r="B31" s="1"/>
      <c r="C31" s="1"/>
      <c r="D31" s="1"/>
    </row>
    <row r="32" spans="1:4" ht="21" x14ac:dyDescent="0.35">
      <c r="A32" s="1"/>
      <c r="B32" s="1"/>
      <c r="C32" s="1"/>
      <c r="D32" s="1"/>
    </row>
    <row r="33" spans="1:4" ht="21" x14ac:dyDescent="0.35">
      <c r="A33" s="1"/>
      <c r="B33" s="1"/>
      <c r="C33" s="1"/>
      <c r="D33" s="1"/>
    </row>
    <row r="34" spans="1:4" ht="21" x14ac:dyDescent="0.35">
      <c r="A34" s="1"/>
      <c r="B34" s="1"/>
      <c r="C34" s="1"/>
      <c r="D34" s="1"/>
    </row>
    <row r="35" spans="1:4" ht="21" x14ac:dyDescent="0.35">
      <c r="A35" s="1"/>
      <c r="B35" s="1"/>
      <c r="C35" s="1"/>
      <c r="D35" s="1"/>
    </row>
    <row r="36" spans="1:4" ht="21" x14ac:dyDescent="0.35">
      <c r="A36" s="1"/>
      <c r="B36" s="1"/>
      <c r="C36" s="1"/>
      <c r="D36" s="1"/>
    </row>
    <row r="37" spans="1:4" ht="21" x14ac:dyDescent="0.35">
      <c r="A37" s="1"/>
      <c r="B37" s="1"/>
      <c r="C37" s="1"/>
      <c r="D37" s="1"/>
    </row>
    <row r="38" spans="1:4" ht="21" x14ac:dyDescent="0.35">
      <c r="A38" s="1"/>
      <c r="B38" s="1"/>
      <c r="C38" s="1"/>
      <c r="D38" s="1"/>
    </row>
    <row r="39" spans="1:4" ht="21" x14ac:dyDescent="0.35">
      <c r="A39" s="1"/>
      <c r="B39" s="1"/>
      <c r="C39" s="1"/>
      <c r="D39" s="1"/>
    </row>
    <row r="40" spans="1:4" ht="21" x14ac:dyDescent="0.35">
      <c r="A40" s="1"/>
      <c r="B40" s="1"/>
      <c r="C40" s="1"/>
      <c r="D40" s="1"/>
    </row>
    <row r="41" spans="1:4" ht="21" x14ac:dyDescent="0.35">
      <c r="A41" s="1"/>
      <c r="B41" s="1"/>
      <c r="C41" s="1"/>
      <c r="D41" s="1"/>
    </row>
    <row r="42" spans="1:4" ht="21" x14ac:dyDescent="0.35">
      <c r="A42" s="1"/>
      <c r="B42" s="1"/>
      <c r="C42" s="1"/>
      <c r="D42" s="1"/>
    </row>
    <row r="43" spans="1:4" ht="21" x14ac:dyDescent="0.35">
      <c r="A43" s="1"/>
      <c r="B43" s="1"/>
      <c r="C43" s="1"/>
      <c r="D43" s="1"/>
    </row>
    <row r="44" spans="1:4" ht="21" x14ac:dyDescent="0.35">
      <c r="A44" s="1"/>
      <c r="B44" s="1"/>
      <c r="C44" s="1"/>
      <c r="D44" s="1"/>
    </row>
    <row r="45" spans="1:4" ht="21" x14ac:dyDescent="0.35">
      <c r="A45" s="1"/>
      <c r="B45" s="1"/>
      <c r="C45" s="1"/>
      <c r="D45" s="1"/>
    </row>
    <row r="46" spans="1:4" ht="21" x14ac:dyDescent="0.35">
      <c r="A46" s="1"/>
      <c r="B46" s="1"/>
      <c r="C46" s="1"/>
      <c r="D46" s="1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Model A</vt:lpstr>
      <vt:lpstr>Model B</vt:lpstr>
      <vt:lpstr>Model C</vt:lpstr>
      <vt:lpstr>Comparison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Marville Alleyne</cp:lastModifiedBy>
  <cp:revision/>
  <dcterms:created xsi:type="dcterms:W3CDTF">2021-10-14T20:13:20Z</dcterms:created>
  <dcterms:modified xsi:type="dcterms:W3CDTF">2022-01-10T16:36:19Z</dcterms:modified>
  <cp:category/>
  <cp:contentStatus/>
</cp:coreProperties>
</file>